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E80" i="1" l="1"/>
  <c r="E64" i="1"/>
  <c r="E62" i="1"/>
  <c r="E56" i="1"/>
  <c r="H21" i="1" l="1"/>
  <c r="H24" i="1"/>
  <c r="H31" i="1"/>
  <c r="H49" i="1"/>
  <c r="H27" i="1"/>
  <c r="H48" i="1"/>
  <c r="H16" i="1"/>
  <c r="H28" i="1"/>
  <c r="H19" i="1" l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<sst xmlns="http://schemas.openxmlformats.org/spreadsheetml/2006/main" count="142" uniqueCount="80">
  <si>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</si>
  <si>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</si>
  <si>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</si>
  <si>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</si>
  <si>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</si>
  <si>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</si>
  <si>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</si>
  <si>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</si>
  <si>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</si>
  <si>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</si>
  <si>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</si>
  <si>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</si>
  <si>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</si>
  <si>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</si>
  <si>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</si>
  <si>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</si>
  <si>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</si>
  <si>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</si>
  <si>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</si>
  <si>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</si>
  <si>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</si>
  <si>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</si>
  <si>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</si>
  <si>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</si>
  <si>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</si>
  <si>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Dana:28.06.2019.</t>
  </si>
  <si>
    <t>Primljena i neutrošena participacija od 28.06.2019.</t>
  </si>
  <si>
    <t>421211</t>
  </si>
  <si>
    <t>Elektrpoprivreda</t>
  </si>
  <si>
    <t>Električna energija</t>
  </si>
  <si>
    <t>57-4012761053-1904</t>
  </si>
  <si>
    <t>426411</t>
  </si>
  <si>
    <t>NIS gazprom neft</t>
  </si>
  <si>
    <t>Benzin</t>
  </si>
  <si>
    <t>UKUPNO ENERGENTI</t>
  </si>
  <si>
    <t>426721</t>
  </si>
  <si>
    <t>Vicor</t>
  </si>
  <si>
    <t>Laboratorijski materijl</t>
  </si>
  <si>
    <t>R19-06132</t>
  </si>
  <si>
    <t>R19-06130</t>
  </si>
  <si>
    <t>R19-06131</t>
  </si>
  <si>
    <t>426711</t>
  </si>
  <si>
    <t>Sanitetski materijal</t>
  </si>
  <si>
    <t>Superlab</t>
  </si>
  <si>
    <t>F19-126024</t>
  </si>
  <si>
    <t>UKUPNO SANITETSKI MATERIJAL</t>
  </si>
  <si>
    <t>425251</t>
  </si>
  <si>
    <t>Neodent</t>
  </si>
  <si>
    <t>Tekuće popravke i održavanje</t>
  </si>
  <si>
    <t>5248-19</t>
  </si>
  <si>
    <t>UKUPNO ZUBNI MATERIJAL</t>
  </si>
  <si>
    <t>425211</t>
  </si>
  <si>
    <t>Autocentar NR</t>
  </si>
  <si>
    <t>Mehaničke popravke</t>
  </si>
  <si>
    <t>426111</t>
  </si>
  <si>
    <t>Deltagraf</t>
  </si>
  <si>
    <t>Kancelarijski materijal</t>
  </si>
  <si>
    <t>1314</t>
  </si>
  <si>
    <t>Print Sr</t>
  </si>
  <si>
    <t>190/19</t>
  </si>
  <si>
    <t>191/19</t>
  </si>
  <si>
    <t>3578/19</t>
  </si>
  <si>
    <t>3580/19</t>
  </si>
  <si>
    <t>3579/19</t>
  </si>
  <si>
    <t>425222</t>
  </si>
  <si>
    <t>Računarska oprema</t>
  </si>
  <si>
    <t>194/19</t>
  </si>
  <si>
    <t>193/19</t>
  </si>
  <si>
    <t>192/19</t>
  </si>
  <si>
    <t>189/19</t>
  </si>
  <si>
    <t>188/19</t>
  </si>
  <si>
    <t>3563/19</t>
  </si>
  <si>
    <t>423212</t>
  </si>
  <si>
    <t>TNT Team</t>
  </si>
  <si>
    <t>Usluge održavanja softvera</t>
  </si>
  <si>
    <t>00068</t>
  </si>
  <si>
    <t>425252</t>
  </si>
  <si>
    <t>Popravka aparata</t>
  </si>
  <si>
    <t>UKUPNO MATERIJALNI TROŠKOVI</t>
  </si>
  <si>
    <t>Dana 28.06.2019.Izvšeno je plaćanje prema dobavljačima po sledećim namenama: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</si>
</sst>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49" fontId="5" fillId="0" borderId="1" xfId="1" applyNumberFormat="1" applyBorder="1"/>
    <xf numFmtId="0" fontId="5" fillId="0" borderId="1" xfId="1" applyBorder="1"/>
    <xf numFmtId="4" fontId="5" fillId="0" borderId="1" xfId="1" applyNumberFormat="1" applyBorder="1" applyAlignment="1">
      <alignment horizontal="left"/>
    </xf>
    <xf numFmtId="4" fontId="5" fillId="0" borderId="1" xfId="1" applyNumberFormat="1" applyBorder="1"/>
    <xf numFmtId="49" fontId="5" fillId="5" borderId="1" xfId="1" applyNumberFormat="1" applyFill="1" applyBorder="1"/>
    <xf numFmtId="0" fontId="5" fillId="5" borderId="1" xfId="1" applyFill="1" applyBorder="1"/>
    <xf numFmtId="4" fontId="6" fillId="5" borderId="1" xfId="1" applyNumberFormat="1" applyFont="1" applyFill="1" applyBorder="1" applyAlignment="1">
      <alignment horizontal="center"/>
    </xf>
    <xf numFmtId="4" fontId="6" fillId="5" borderId="1" xfId="1" applyNumberFormat="1" applyFont="1" applyFill="1" applyBorder="1"/>
    <xf numFmtId="4" fontId="5" fillId="5" borderId="1" xfId="1" applyNumberFormat="1" applyFill="1" applyBorder="1"/>
    <xf numFmtId="49" fontId="5" fillId="0" borderId="1" xfId="1" applyNumberFormat="1" applyFill="1" applyBorder="1"/>
    <xf numFmtId="0" fontId="5" fillId="0" borderId="1" xfId="1" applyFill="1" applyBorder="1"/>
    <xf numFmtId="4" fontId="7" fillId="0" borderId="1" xfId="1" applyNumberFormat="1" applyFont="1" applyFill="1" applyBorder="1" applyAlignment="1">
      <alignment horizontal="left"/>
    </xf>
    <xf numFmtId="4" fontId="7" fillId="0" borderId="1" xfId="1" applyNumberFormat="1" applyFont="1" applyFill="1" applyBorder="1"/>
    <xf numFmtId="4" fontId="5" fillId="0" borderId="1" xfId="1" applyNumberFormat="1" applyFill="1" applyBorder="1"/>
    <xf numFmtId="49" fontId="6" fillId="5" borderId="1" xfId="1" applyNumberFormat="1" applyFont="1" applyFill="1" applyBorder="1" applyAlignment="1">
      <alignment horizontal="right"/>
    </xf>
    <xf numFmtId="0" fontId="6" fillId="5" borderId="1" xfId="1" applyFont="1" applyFill="1" applyBorder="1" applyAlignment="1">
      <alignment horizontal="right"/>
    </xf>
    <xf numFmtId="4" fontId="6" fillId="5" borderId="1" xfId="1" applyNumberFormat="1" applyFont="1" applyFill="1" applyBorder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0"/>
  <sheetViews>
    <sheetView tabSelected="1" topLeftCell="A40" zoomScaleNormal="100" workbookViewId="0">
      <selection activeCell="H55" sqref="H55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1"/>
      <c r="J7" s="11"/>
    </row>
    <row r="8" spans="2:15" x14ac:dyDescent="0.25">
      <c r="C8" s="25" t="s">
        <v>25</v>
      </c>
      <c r="D8" s="25"/>
      <c r="E8" s="25"/>
      <c r="F8" s="25"/>
      <c r="G8" s="2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1"/>
      <c r="J11" s="11"/>
      <c r="K11" s="30"/>
      <c r="L11" s="30"/>
      <c r="M11" s="30"/>
      <c r="N11" s="30"/>
      <c r="O11" s="30"/>
    </row>
    <row r="12" spans="2:15" x14ac:dyDescent="0.25">
      <c r="B12" s="32" t="s">
        <v>20</v>
      </c>
      <c r="C12" s="32"/>
      <c r="D12" s="32"/>
      <c r="E12" s="32"/>
      <c r="F12" s="32"/>
      <c r="G12" s="15">
        <v>43644</v>
      </c>
      <c r="H12" s="7">
        <v>6222643.8099999996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31" t="s">
        <v>9</v>
      </c>
      <c r="C13" s="31"/>
      <c r="D13" s="31"/>
      <c r="E13" s="31"/>
      <c r="F13" s="31"/>
      <c r="G13" s="15"/>
      <c r="H13" s="3">
        <f>H14+H25-H32-H42</f>
        <v>6108525.3300000001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33" t="s">
        <v>23</v>
      </c>
      <c r="C14" s="33"/>
      <c r="D14" s="33"/>
      <c r="E14" s="33"/>
      <c r="F14" s="33"/>
      <c r="G14" s="17">
        <v>43644</v>
      </c>
      <c r="H14" s="4">
        <f>H15+H16+H17+H18+H19+H20+H21+H22+H23+H24</f>
        <v>7010625.0899999999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0" t="s">
        <v>10</v>
      </c>
      <c r="C15" s="21"/>
      <c r="D15" s="21"/>
      <c r="E15" s="21"/>
      <c r="F15" s="22"/>
      <c r="G15" s="12"/>
      <c r="H15" s="16">
        <v>0</v>
      </c>
      <c r="I15" s="11"/>
      <c r="J15" s="11"/>
      <c r="K15" s="8"/>
    </row>
    <row r="16" spans="2:15" x14ac:dyDescent="0.25">
      <c r="B16" s="20" t="s">
        <v>11</v>
      </c>
      <c r="C16" s="21"/>
      <c r="D16" s="21"/>
      <c r="E16" s="21"/>
      <c r="F16" s="22"/>
      <c r="G16" s="12"/>
      <c r="H16" s="10">
        <f>898833.33+898833.33-677875.07-145-3500+898833.33-717923.34-4765.11+898833.33-745169.42-6750+3536+898833.33-712025.41-7065.11+898833.33-622436.72-0.5+898833.33</f>
        <v>2797713.6299999994</v>
      </c>
      <c r="I16" s="11"/>
      <c r="J16" s="11"/>
      <c r="K16" s="8"/>
      <c r="L16" s="8"/>
    </row>
    <row r="17" spans="2:13" x14ac:dyDescent="0.25">
      <c r="B17" s="20" t="s">
        <v>12</v>
      </c>
      <c r="C17" s="21"/>
      <c r="D17" s="21"/>
      <c r="E17" s="21"/>
      <c r="F17" s="22"/>
      <c r="G17" s="12"/>
      <c r="H17" s="10">
        <v>0</v>
      </c>
      <c r="I17" s="11"/>
      <c r="J17" s="11"/>
    </row>
    <row r="18" spans="2:13" x14ac:dyDescent="0.25">
      <c r="B18" s="20" t="s">
        <v>19</v>
      </c>
      <c r="C18" s="21"/>
      <c r="D18" s="21"/>
      <c r="E18" s="21"/>
      <c r="F18" s="22"/>
      <c r="G18" s="12"/>
      <c r="H18" s="10">
        <v>0</v>
      </c>
      <c r="I18" s="11"/>
      <c r="J18" s="11"/>
    </row>
    <row r="19" spans="2:13" x14ac:dyDescent="0.25">
      <c r="B19" s="32" t="s">
        <v>2</v>
      </c>
      <c r="C19" s="32"/>
      <c r="D19" s="32"/>
      <c r="E19" s="32"/>
      <c r="F19" s="32"/>
      <c r="G19" s="12"/>
      <c r="H19" s="10">
        <f>480802.02+1186875+1186875-1014200.1-1280397.15+1186875-44609.88-223130.9</f>
        <v>1479088.9900000002</v>
      </c>
      <c r="I19" s="11"/>
      <c r="J19" s="11"/>
    </row>
    <row r="20" spans="2:13" x14ac:dyDescent="0.25">
      <c r="B20" s="20" t="s">
        <v>3</v>
      </c>
      <c r="C20" s="21"/>
      <c r="D20" s="21"/>
      <c r="E20" s="21"/>
      <c r="F20" s="22"/>
      <c r="G20" s="12"/>
      <c r="H20" s="10">
        <v>955500</v>
      </c>
      <c r="I20" s="11"/>
      <c r="J20" s="11"/>
    </row>
    <row r="21" spans="2:13" x14ac:dyDescent="0.25">
      <c r="B21" s="20" t="s">
        <v>13</v>
      </c>
      <c r="C21" s="21"/>
      <c r="D21" s="21"/>
      <c r="E21" s="21"/>
      <c r="F21" s="22"/>
      <c r="G21" s="12"/>
      <c r="H21" s="10">
        <f>1063250-335352.95-3523-424107.4+15664.05-17952.04-2348-22092.27+1063250-441058.69-1174-4697.5-1174+50.5-3522-20914.68-815962.74+1063250</f>
        <v>1111585.2800000003</v>
      </c>
      <c r="I21" s="11"/>
      <c r="J21" s="11"/>
      <c r="K21" s="11"/>
      <c r="L21" s="8"/>
    </row>
    <row r="22" spans="2:13" x14ac:dyDescent="0.25">
      <c r="B22" s="20" t="s">
        <v>14</v>
      </c>
      <c r="C22" s="21"/>
      <c r="D22" s="21"/>
      <c r="E22" s="21"/>
      <c r="F22" s="22"/>
      <c r="G22" s="12"/>
      <c r="H22" s="10">
        <v>0</v>
      </c>
      <c r="I22" s="11"/>
      <c r="J22" s="11"/>
      <c r="K22" s="8"/>
    </row>
    <row r="23" spans="2:13" x14ac:dyDescent="0.25">
      <c r="B23" s="20" t="s">
        <v>15</v>
      </c>
      <c r="C23" s="21"/>
      <c r="D23" s="21"/>
      <c r="E23" s="21"/>
      <c r="F23" s="22"/>
      <c r="G23" s="12"/>
      <c r="H23" s="10">
        <v>0</v>
      </c>
      <c r="I23" s="11"/>
      <c r="J23" s="11"/>
      <c r="K23" s="8"/>
      <c r="L23" s="8"/>
    </row>
    <row r="24" spans="2:13" x14ac:dyDescent="0.25">
      <c r="B24" s="32" t="s">
        <v>26</v>
      </c>
      <c r="C24" s="32"/>
      <c r="D24" s="32"/>
      <c r="E24" s="32"/>
      <c r="F24" s="32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</f>
        <v>666737.18999999994</v>
      </c>
      <c r="I24" s="11"/>
      <c r="J24" s="11"/>
      <c r="K24" s="8"/>
      <c r="L24" s="8"/>
    </row>
    <row r="25" spans="2:13" x14ac:dyDescent="0.25">
      <c r="B25" s="33" t="s">
        <v>24</v>
      </c>
      <c r="C25" s="33"/>
      <c r="D25" s="33"/>
      <c r="E25" s="33"/>
      <c r="F25" s="33"/>
      <c r="G25" s="17">
        <v>43644</v>
      </c>
      <c r="H25" s="4">
        <f>H26+H27+H28+H29+H30+H31</f>
        <v>775085.51000000013</v>
      </c>
      <c r="I25" s="11"/>
      <c r="J25" s="11"/>
      <c r="K25" s="8"/>
    </row>
    <row r="26" spans="2:13" x14ac:dyDescent="0.25">
      <c r="B26" s="20" t="s">
        <v>10</v>
      </c>
      <c r="C26" s="21"/>
      <c r="D26" s="21"/>
      <c r="E26" s="21"/>
      <c r="F26" s="22"/>
      <c r="G26" s="2"/>
      <c r="H26" s="16">
        <v>0</v>
      </c>
      <c r="I26" s="11"/>
      <c r="J26" s="11"/>
    </row>
    <row r="27" spans="2:13" x14ac:dyDescent="0.25">
      <c r="B27" s="20" t="s">
        <v>11</v>
      </c>
      <c r="C27" s="21"/>
      <c r="D27" s="21"/>
      <c r="E27" s="21"/>
      <c r="F27" s="22"/>
      <c r="G27" s="2"/>
      <c r="H27" s="10">
        <f>113000+113000-113349.78+113000-117830.83+113000-124074.89+113000-117341.72+113000-96653.49+0.5+113000</f>
        <v>221749.78999999998</v>
      </c>
      <c r="I27" s="11"/>
      <c r="J27" s="11"/>
    </row>
    <row r="28" spans="2:13" x14ac:dyDescent="0.25">
      <c r="B28" s="20" t="s">
        <v>13</v>
      </c>
      <c r="C28" s="21"/>
      <c r="D28" s="21"/>
      <c r="E28" s="21"/>
      <c r="F28" s="22"/>
      <c r="G28" s="2"/>
      <c r="H28" s="10">
        <f>12665.19+179666.67+179666.66+179666.67-130110.8-160000+179666.66-42081.6-130110.8-7474.26+179666.67</f>
        <v>441221.06000000006</v>
      </c>
      <c r="I28" s="11"/>
      <c r="J28" s="11"/>
      <c r="K28" s="8"/>
      <c r="L28" s="8"/>
      <c r="M28" s="8"/>
    </row>
    <row r="29" spans="2:13" x14ac:dyDescent="0.25">
      <c r="B29" s="20" t="s">
        <v>14</v>
      </c>
      <c r="C29" s="21"/>
      <c r="D29" s="21"/>
      <c r="E29" s="21"/>
      <c r="F29" s="22"/>
      <c r="G29" s="2"/>
      <c r="H29" s="10">
        <v>0</v>
      </c>
      <c r="I29" s="11"/>
      <c r="J29" s="11"/>
    </row>
    <row r="30" spans="2:13" x14ac:dyDescent="0.25">
      <c r="B30" s="20" t="s">
        <v>15</v>
      </c>
      <c r="C30" s="21"/>
      <c r="D30" s="21"/>
      <c r="E30" s="21"/>
      <c r="F30" s="22"/>
      <c r="G30" s="2"/>
      <c r="H30" s="10">
        <f>116901.44-116901.44</f>
        <v>0</v>
      </c>
      <c r="I30" s="11"/>
      <c r="J30" s="11"/>
    </row>
    <row r="31" spans="2:13" x14ac:dyDescent="0.25">
      <c r="B31" s="20" t="s">
        <v>26</v>
      </c>
      <c r="C31" s="21"/>
      <c r="D31" s="21"/>
      <c r="E31" s="21"/>
      <c r="F31" s="22"/>
      <c r="G31" s="2"/>
      <c r="H31" s="10">
        <f>29388+4553-11897.34-20000+50705-9551+5588+7347+33941+11900+10141</f>
        <v>112114.66</v>
      </c>
      <c r="I31" s="11"/>
      <c r="J31" s="11"/>
    </row>
    <row r="32" spans="2:13" x14ac:dyDescent="0.25">
      <c r="B32" s="29" t="s">
        <v>16</v>
      </c>
      <c r="C32" s="29"/>
      <c r="D32" s="29"/>
      <c r="E32" s="29"/>
      <c r="F32" s="29"/>
      <c r="G32" s="18">
        <v>43644</v>
      </c>
      <c r="H32" s="5">
        <f>SUM(H33:H41)</f>
        <v>1603705.27</v>
      </c>
      <c r="I32" s="11"/>
      <c r="J32" s="11"/>
    </row>
    <row r="33" spans="2:12" x14ac:dyDescent="0.25">
      <c r="B33" s="20" t="s">
        <v>10</v>
      </c>
      <c r="C33" s="21"/>
      <c r="D33" s="21"/>
      <c r="E33" s="21"/>
      <c r="F33" s="22"/>
      <c r="G33" s="13"/>
      <c r="H33" s="16">
        <v>0</v>
      </c>
      <c r="I33" s="11"/>
      <c r="J33" s="11"/>
    </row>
    <row r="34" spans="2:12" x14ac:dyDescent="0.25">
      <c r="B34" s="20" t="s">
        <v>11</v>
      </c>
      <c r="C34" s="21"/>
      <c r="D34" s="21"/>
      <c r="E34" s="21"/>
      <c r="F34" s="22"/>
      <c r="G34" s="13"/>
      <c r="H34" s="10">
        <v>0</v>
      </c>
      <c r="I34" s="11"/>
      <c r="J34" s="11"/>
    </row>
    <row r="35" spans="2:12" x14ac:dyDescent="0.25">
      <c r="B35" s="20" t="s">
        <v>12</v>
      </c>
      <c r="C35" s="21"/>
      <c r="D35" s="21"/>
      <c r="E35" s="21"/>
      <c r="F35" s="22"/>
      <c r="G35" s="13"/>
      <c r="H35" s="10">
        <v>0</v>
      </c>
      <c r="I35" s="11"/>
      <c r="J35" s="11"/>
    </row>
    <row r="36" spans="2:12" x14ac:dyDescent="0.25">
      <c r="B36" s="20" t="s">
        <v>19</v>
      </c>
      <c r="C36" s="21"/>
      <c r="D36" s="21"/>
      <c r="E36" s="21"/>
      <c r="F36" s="22"/>
      <c r="G36" s="13"/>
      <c r="H36" s="10">
        <v>0</v>
      </c>
      <c r="I36" s="11"/>
      <c r="J36" s="11"/>
    </row>
    <row r="37" spans="2:12" x14ac:dyDescent="0.25">
      <c r="B37" s="32" t="s">
        <v>2</v>
      </c>
      <c r="C37" s="32"/>
      <c r="D37" s="32"/>
      <c r="E37" s="32"/>
      <c r="F37" s="32"/>
      <c r="G37" s="13"/>
      <c r="H37" s="10">
        <v>471162.62</v>
      </c>
      <c r="I37" s="11"/>
      <c r="J37" s="11"/>
    </row>
    <row r="38" spans="2:12" x14ac:dyDescent="0.25">
      <c r="B38" s="20" t="s">
        <v>3</v>
      </c>
      <c r="C38" s="21"/>
      <c r="D38" s="21"/>
      <c r="E38" s="21"/>
      <c r="F38" s="22"/>
      <c r="G38" s="13"/>
      <c r="H38" s="10">
        <v>955500</v>
      </c>
      <c r="I38" s="11"/>
      <c r="J38" s="11"/>
    </row>
    <row r="39" spans="2:12" x14ac:dyDescent="0.25">
      <c r="B39" s="20" t="s">
        <v>13</v>
      </c>
      <c r="C39" s="21"/>
      <c r="D39" s="21"/>
      <c r="E39" s="21"/>
      <c r="F39" s="22"/>
      <c r="G39" s="13"/>
      <c r="H39" s="10">
        <v>177042.65</v>
      </c>
      <c r="I39" s="11"/>
      <c r="J39" s="11"/>
    </row>
    <row r="40" spans="2:12" x14ac:dyDescent="0.25">
      <c r="B40" s="20" t="s">
        <v>14</v>
      </c>
      <c r="C40" s="21"/>
      <c r="D40" s="21"/>
      <c r="E40" s="21"/>
      <c r="F40" s="22"/>
      <c r="G40" s="13"/>
      <c r="H40" s="10">
        <v>0</v>
      </c>
      <c r="I40" s="11"/>
      <c r="J40" s="11"/>
    </row>
    <row r="41" spans="2:12" x14ac:dyDescent="0.25">
      <c r="B41" s="20" t="s">
        <v>15</v>
      </c>
      <c r="C41" s="21"/>
      <c r="D41" s="21"/>
      <c r="E41" s="21"/>
      <c r="F41" s="22"/>
      <c r="G41" s="13"/>
      <c r="H41" s="10">
        <v>0</v>
      </c>
      <c r="I41" s="11"/>
      <c r="J41" s="11"/>
    </row>
    <row r="42" spans="2:12" x14ac:dyDescent="0.25">
      <c r="B42" s="29" t="s">
        <v>21</v>
      </c>
      <c r="C42" s="29"/>
      <c r="D42" s="29"/>
      <c r="E42" s="29"/>
      <c r="F42" s="29"/>
      <c r="G42" s="18">
        <v>43644</v>
      </c>
      <c r="H42" s="5">
        <f>SUM(H43:H47)</f>
        <v>73480</v>
      </c>
      <c r="I42" s="11"/>
      <c r="J42" s="11"/>
    </row>
    <row r="43" spans="2:12" x14ac:dyDescent="0.25">
      <c r="B43" s="20" t="s">
        <v>10</v>
      </c>
      <c r="C43" s="21"/>
      <c r="D43" s="21"/>
      <c r="E43" s="21"/>
      <c r="F43" s="22"/>
      <c r="G43" s="2"/>
      <c r="H43" s="16">
        <v>0</v>
      </c>
      <c r="I43" s="11"/>
      <c r="J43" s="11"/>
    </row>
    <row r="44" spans="2:12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1"/>
      <c r="J44" s="11"/>
    </row>
    <row r="45" spans="2:12" x14ac:dyDescent="0.25">
      <c r="B45" s="20" t="s">
        <v>13</v>
      </c>
      <c r="C45" s="21"/>
      <c r="D45" s="21"/>
      <c r="E45" s="21"/>
      <c r="F45" s="22"/>
      <c r="G45" s="2"/>
      <c r="H45" s="3">
        <v>73480</v>
      </c>
      <c r="I45" s="11"/>
      <c r="J45" s="11"/>
    </row>
    <row r="46" spans="2:12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1"/>
      <c r="J46" s="11"/>
    </row>
    <row r="47" spans="2:12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1"/>
      <c r="J47" s="11"/>
    </row>
    <row r="48" spans="2:12" x14ac:dyDescent="0.25">
      <c r="B48" s="34" t="s">
        <v>18</v>
      </c>
      <c r="C48" s="34"/>
      <c r="D48" s="34"/>
      <c r="E48" s="34"/>
      <c r="F48" s="34"/>
      <c r="G48" s="19">
        <v>43644</v>
      </c>
      <c r="H48" s="6">
        <f>54120.38-2.05-0.04+10607.98+1302.38+0.17-11910.36+379134.5+220.87+15184.46+38.04-394577.85+332800.71+60000</f>
        <v>446919.19</v>
      </c>
      <c r="I48" s="11"/>
      <c r="J48"/>
      <c r="L48" s="8"/>
    </row>
    <row r="49" spans="2:11" x14ac:dyDescent="0.25">
      <c r="B49" s="32" t="s">
        <v>17</v>
      </c>
      <c r="C49" s="32"/>
      <c r="D49" s="32"/>
      <c r="E49" s="32"/>
      <c r="F49" s="32"/>
      <c r="G49" s="2"/>
      <c r="H49" s="3">
        <f>191103.27+132591.75+222.99+8882.7</f>
        <v>332800.71000000002</v>
      </c>
      <c r="I49" s="11"/>
      <c r="J49" s="11"/>
    </row>
    <row r="50" spans="2:11" x14ac:dyDescent="0.25">
      <c r="B50" s="31" t="s">
        <v>4</v>
      </c>
      <c r="C50" s="31"/>
      <c r="D50" s="31"/>
      <c r="E50" s="31"/>
      <c r="F50" s="31"/>
      <c r="G50" s="2"/>
      <c r="H50" s="7">
        <f>H14+H25-H32-H42+H48-H49</f>
        <v>6222643.8100000005</v>
      </c>
      <c r="I50" s="11"/>
      <c r="J50" s="11"/>
      <c r="K50" s="8"/>
    </row>
    <row r="51" spans="2:11" x14ac:dyDescent="0.25">
      <c r="G51" s="9"/>
      <c r="H51" s="11"/>
      <c r="I51" s="14"/>
    </row>
    <row r="52" spans="2:11" x14ac:dyDescent="0.25">
      <c r="B52" s="25" t="s">
        <v>79</v>
      </c>
      <c r="C52" s="25"/>
      <c r="D52" s="25"/>
      <c r="E52" s="25"/>
      <c r="F52" s="25"/>
    </row>
    <row r="54" spans="2:11" x14ac:dyDescent="0.25">
      <c r="B54" s="35" t="s">
        <v>27</v>
      </c>
      <c r="C54" s="36" t="s">
        <v>28</v>
      </c>
      <c r="D54" s="37" t="s">
        <v>29</v>
      </c>
      <c r="E54" s="38">
        <v>516587.18</v>
      </c>
      <c r="F54" s="38" t="s">
        <v>30</v>
      </c>
    </row>
    <row r="55" spans="2:11" x14ac:dyDescent="0.25">
      <c r="B55" s="35" t="s">
        <v>31</v>
      </c>
      <c r="C55" s="36" t="s">
        <v>32</v>
      </c>
      <c r="D55" s="37" t="s">
        <v>33</v>
      </c>
      <c r="E55" s="38">
        <v>438912.82</v>
      </c>
      <c r="F55" s="35">
        <v>9003150127</v>
      </c>
    </row>
    <row r="56" spans="2:11" x14ac:dyDescent="0.25">
      <c r="B56" s="39"/>
      <c r="C56" s="40"/>
      <c r="D56" s="41" t="s">
        <v>34</v>
      </c>
      <c r="E56" s="42">
        <f>SUM(E54:E55)</f>
        <v>955500</v>
      </c>
      <c r="F56" s="43"/>
    </row>
    <row r="57" spans="2:11" x14ac:dyDescent="0.25">
      <c r="B57" s="35" t="s">
        <v>35</v>
      </c>
      <c r="C57" s="36" t="s">
        <v>36</v>
      </c>
      <c r="D57" s="37" t="s">
        <v>37</v>
      </c>
      <c r="E57" s="38">
        <v>93360</v>
      </c>
      <c r="F57" s="38" t="s">
        <v>38</v>
      </c>
    </row>
    <row r="58" spans="2:11" x14ac:dyDescent="0.25">
      <c r="B58" s="35" t="s">
        <v>35</v>
      </c>
      <c r="C58" s="36" t="s">
        <v>36</v>
      </c>
      <c r="D58" s="37" t="s">
        <v>37</v>
      </c>
      <c r="E58" s="38">
        <v>86400</v>
      </c>
      <c r="F58" s="38" t="s">
        <v>39</v>
      </c>
    </row>
    <row r="59" spans="2:11" x14ac:dyDescent="0.25">
      <c r="B59" s="35" t="s">
        <v>35</v>
      </c>
      <c r="C59" s="36" t="s">
        <v>36</v>
      </c>
      <c r="D59" s="37" t="s">
        <v>37</v>
      </c>
      <c r="E59" s="38">
        <v>192162</v>
      </c>
      <c r="F59" s="38" t="s">
        <v>40</v>
      </c>
    </row>
    <row r="60" spans="2:11" x14ac:dyDescent="0.25">
      <c r="B60" s="35" t="s">
        <v>41</v>
      </c>
      <c r="C60" s="36" t="s">
        <v>36</v>
      </c>
      <c r="D60" s="37" t="s">
        <v>42</v>
      </c>
      <c r="E60" s="38">
        <v>35664.400000000001</v>
      </c>
      <c r="F60" s="38" t="s">
        <v>40</v>
      </c>
    </row>
    <row r="61" spans="2:11" x14ac:dyDescent="0.25">
      <c r="B61" s="35" t="s">
        <v>35</v>
      </c>
      <c r="C61" s="36" t="s">
        <v>43</v>
      </c>
      <c r="D61" s="37" t="s">
        <v>37</v>
      </c>
      <c r="E61" s="38">
        <v>63576.22</v>
      </c>
      <c r="F61" s="38" t="s">
        <v>44</v>
      </c>
    </row>
    <row r="62" spans="2:11" x14ac:dyDescent="0.25">
      <c r="B62" s="39"/>
      <c r="C62" s="40"/>
      <c r="D62" s="41" t="s">
        <v>45</v>
      </c>
      <c r="E62" s="42">
        <f>SUM(E57:E61)</f>
        <v>471162.62</v>
      </c>
      <c r="F62" s="43"/>
    </row>
    <row r="63" spans="2:11" x14ac:dyDescent="0.25">
      <c r="B63" s="44" t="s">
        <v>46</v>
      </c>
      <c r="C63" s="45" t="s">
        <v>47</v>
      </c>
      <c r="D63" s="46" t="s">
        <v>48</v>
      </c>
      <c r="E63" s="47">
        <v>73480</v>
      </c>
      <c r="F63" s="48" t="s">
        <v>49</v>
      </c>
    </row>
    <row r="64" spans="2:11" x14ac:dyDescent="0.25">
      <c r="B64" s="39"/>
      <c r="C64" s="40"/>
      <c r="D64" s="41" t="s">
        <v>50</v>
      </c>
      <c r="E64" s="42">
        <f>SUM(E63)</f>
        <v>73480</v>
      </c>
      <c r="F64" s="43"/>
    </row>
    <row r="65" spans="2:6" x14ac:dyDescent="0.25">
      <c r="B65" s="35" t="s">
        <v>51</v>
      </c>
      <c r="C65" s="36" t="s">
        <v>52</v>
      </c>
      <c r="D65" s="37" t="s">
        <v>53</v>
      </c>
      <c r="E65" s="38">
        <v>11095.6</v>
      </c>
      <c r="F65" s="35">
        <v>711</v>
      </c>
    </row>
    <row r="66" spans="2:6" x14ac:dyDescent="0.25">
      <c r="B66" s="35" t="s">
        <v>54</v>
      </c>
      <c r="C66" s="36" t="s">
        <v>55</v>
      </c>
      <c r="D66" s="37" t="s">
        <v>56</v>
      </c>
      <c r="E66" s="38">
        <v>89430</v>
      </c>
      <c r="F66" s="35" t="s">
        <v>57</v>
      </c>
    </row>
    <row r="67" spans="2:6" x14ac:dyDescent="0.25">
      <c r="B67" s="35" t="s">
        <v>54</v>
      </c>
      <c r="C67" s="36" t="s">
        <v>58</v>
      </c>
      <c r="D67" s="37" t="s">
        <v>56</v>
      </c>
      <c r="E67" s="38">
        <v>3500</v>
      </c>
      <c r="F67" s="35" t="s">
        <v>59</v>
      </c>
    </row>
    <row r="68" spans="2:6" x14ac:dyDescent="0.25">
      <c r="B68" s="35" t="s">
        <v>54</v>
      </c>
      <c r="C68" s="36" t="s">
        <v>58</v>
      </c>
      <c r="D68" s="37" t="s">
        <v>56</v>
      </c>
      <c r="E68" s="38">
        <v>3500</v>
      </c>
      <c r="F68" s="35" t="s">
        <v>60</v>
      </c>
    </row>
    <row r="69" spans="2:6" x14ac:dyDescent="0.25">
      <c r="B69" s="35" t="s">
        <v>54</v>
      </c>
      <c r="C69" s="36" t="s">
        <v>58</v>
      </c>
      <c r="D69" s="37" t="s">
        <v>56</v>
      </c>
      <c r="E69" s="38">
        <v>4000</v>
      </c>
      <c r="F69" s="35" t="s">
        <v>61</v>
      </c>
    </row>
    <row r="70" spans="2:6" x14ac:dyDescent="0.25">
      <c r="B70" s="35" t="s">
        <v>54</v>
      </c>
      <c r="C70" s="36" t="s">
        <v>58</v>
      </c>
      <c r="D70" s="37" t="s">
        <v>56</v>
      </c>
      <c r="E70" s="38">
        <v>2000</v>
      </c>
      <c r="F70" s="35" t="s">
        <v>62</v>
      </c>
    </row>
    <row r="71" spans="2:6" x14ac:dyDescent="0.25">
      <c r="B71" s="35" t="s">
        <v>54</v>
      </c>
      <c r="C71" s="36" t="s">
        <v>58</v>
      </c>
      <c r="D71" s="37" t="s">
        <v>56</v>
      </c>
      <c r="E71" s="38">
        <v>3500</v>
      </c>
      <c r="F71" s="35" t="s">
        <v>63</v>
      </c>
    </row>
    <row r="72" spans="2:6" x14ac:dyDescent="0.25">
      <c r="B72" s="35" t="s">
        <v>64</v>
      </c>
      <c r="C72" s="36" t="s">
        <v>58</v>
      </c>
      <c r="D72" s="37" t="s">
        <v>65</v>
      </c>
      <c r="E72" s="38">
        <v>1700</v>
      </c>
      <c r="F72" s="35" t="s">
        <v>66</v>
      </c>
    </row>
    <row r="73" spans="2:6" x14ac:dyDescent="0.25">
      <c r="B73" s="35" t="s">
        <v>64</v>
      </c>
      <c r="C73" s="36" t="s">
        <v>58</v>
      </c>
      <c r="D73" s="37" t="s">
        <v>65</v>
      </c>
      <c r="E73" s="38">
        <v>1700</v>
      </c>
      <c r="F73" s="35" t="s">
        <v>67</v>
      </c>
    </row>
    <row r="74" spans="2:6" x14ac:dyDescent="0.25">
      <c r="B74" s="35" t="s">
        <v>64</v>
      </c>
      <c r="C74" s="36" t="s">
        <v>58</v>
      </c>
      <c r="D74" s="37" t="s">
        <v>65</v>
      </c>
      <c r="E74" s="38">
        <v>1700</v>
      </c>
      <c r="F74" s="35" t="s">
        <v>68</v>
      </c>
    </row>
    <row r="75" spans="2:6" x14ac:dyDescent="0.25">
      <c r="B75" s="35" t="s">
        <v>64</v>
      </c>
      <c r="C75" s="36" t="s">
        <v>58</v>
      </c>
      <c r="D75" s="37" t="s">
        <v>65</v>
      </c>
      <c r="E75" s="38">
        <v>1700</v>
      </c>
      <c r="F75" s="35" t="s">
        <v>69</v>
      </c>
    </row>
    <row r="76" spans="2:6" x14ac:dyDescent="0.25">
      <c r="B76" s="35" t="s">
        <v>64</v>
      </c>
      <c r="C76" s="36" t="s">
        <v>58</v>
      </c>
      <c r="D76" s="37" t="s">
        <v>65</v>
      </c>
      <c r="E76" s="38">
        <v>3400</v>
      </c>
      <c r="F76" s="35" t="s">
        <v>70</v>
      </c>
    </row>
    <row r="77" spans="2:6" x14ac:dyDescent="0.25">
      <c r="B77" s="35" t="s">
        <v>54</v>
      </c>
      <c r="C77" s="36" t="s">
        <v>58</v>
      </c>
      <c r="D77" s="37" t="s">
        <v>56</v>
      </c>
      <c r="E77" s="38">
        <v>4760</v>
      </c>
      <c r="F77" s="35" t="s">
        <v>71</v>
      </c>
    </row>
    <row r="78" spans="2:6" x14ac:dyDescent="0.25">
      <c r="B78" s="35" t="s">
        <v>72</v>
      </c>
      <c r="C78" s="36" t="s">
        <v>73</v>
      </c>
      <c r="D78" s="37" t="s">
        <v>74</v>
      </c>
      <c r="E78" s="38">
        <v>20000</v>
      </c>
      <c r="F78" s="35" t="s">
        <v>75</v>
      </c>
    </row>
    <row r="79" spans="2:6" x14ac:dyDescent="0.25">
      <c r="B79" s="35" t="s">
        <v>76</v>
      </c>
      <c r="C79" s="36" t="s">
        <v>43</v>
      </c>
      <c r="D79" s="37" t="s">
        <v>77</v>
      </c>
      <c r="E79" s="38">
        <v>25057.05</v>
      </c>
      <c r="F79" s="35" t="s">
        <v>44</v>
      </c>
    </row>
    <row r="80" spans="2:6" x14ac:dyDescent="0.25">
      <c r="B80" s="49"/>
      <c r="C80" s="50"/>
      <c r="D80" s="41" t="s">
        <v>78</v>
      </c>
      <c r="E80" s="51">
        <f>SUM(E65:E79)</f>
        <v>177042.65</v>
      </c>
      <c r="F80" s="49"/>
    </row>
  </sheetData>
  <mergeCells count="47">
    <mergeCell ref="B52:F52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2019-07-01T06:28:53Z</dcterms:modified>
</cp:coreProperties>
</file>